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1840" windowHeight="10290"/>
  </bookViews>
  <sheets>
    <sheet name="202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F16" i="2" l="1"/>
  <c r="E23" i="2"/>
  <c r="E18" i="2"/>
  <c r="E17" i="2"/>
  <c r="E11" i="2" l="1"/>
  <c r="G19" i="2" l="1"/>
  <c r="G18" i="2"/>
  <c r="G17" i="2"/>
  <c r="E16" i="2"/>
  <c r="E20" i="2" s="1"/>
  <c r="E22" i="2" s="1"/>
  <c r="G15" i="2"/>
  <c r="G14" i="2"/>
  <c r="G13" i="2"/>
  <c r="G12" i="2"/>
  <c r="F11" i="2"/>
  <c r="F20" i="2" s="1"/>
  <c r="G9" i="2"/>
  <c r="G8" i="2"/>
  <c r="G7" i="2"/>
  <c r="G6" i="2"/>
  <c r="F5" i="2"/>
  <c r="E5" i="2"/>
  <c r="F21" i="2" l="1"/>
  <c r="G5" i="2"/>
  <c r="E10" i="2"/>
  <c r="F10" i="2"/>
  <c r="G11" i="2"/>
  <c r="G16" i="2"/>
  <c r="F22" i="2" l="1"/>
  <c r="G21" i="2"/>
  <c r="G20" i="2"/>
  <c r="G10" i="2"/>
  <c r="G22" i="2" l="1"/>
  <c r="G23" i="2"/>
</calcChain>
</file>

<file path=xl/sharedStrings.xml><?xml version="1.0" encoding="utf-8"?>
<sst xmlns="http://schemas.openxmlformats.org/spreadsheetml/2006/main" count="51" uniqueCount="38">
  <si>
    <t>МП «Калининградтеплосеть»</t>
  </si>
  <si>
    <t>№ п/п</t>
  </si>
  <si>
    <t>Виды продукции</t>
  </si>
  <si>
    <t>Абсолютное откл.</t>
  </si>
  <si>
    <t>Выработка тепловой энергии собственными источниками</t>
  </si>
  <si>
    <t>тыс. Гкал</t>
  </si>
  <si>
    <t>1.1.</t>
  </si>
  <si>
    <t>Котельные на газе</t>
  </si>
  <si>
    <t>1.2.</t>
  </si>
  <si>
    <t>Котельные на мазуте</t>
  </si>
  <si>
    <t>1.3.</t>
  </si>
  <si>
    <t>Котельные на дизтопливе</t>
  </si>
  <si>
    <t>1.4.</t>
  </si>
  <si>
    <t>Угольные котельные</t>
  </si>
  <si>
    <t>3.1.</t>
  </si>
  <si>
    <t>3.2.</t>
  </si>
  <si>
    <t>3.3.</t>
  </si>
  <si>
    <t>3.4.</t>
  </si>
  <si>
    <t>4.1.</t>
  </si>
  <si>
    <t>ТЭЦ-2</t>
  </si>
  <si>
    <t>4.3.</t>
  </si>
  <si>
    <t>4.4.</t>
  </si>
  <si>
    <t>Потери тепловой энергии в сетях</t>
  </si>
  <si>
    <t>6.1.</t>
  </si>
  <si>
    <t xml:space="preserve">        то же % к отпуску в сеть</t>
  </si>
  <si>
    <t>%</t>
  </si>
  <si>
    <t>Полезный отпуск тепловой энергии</t>
  </si>
  <si>
    <t>Относит. откл., %</t>
  </si>
  <si>
    <t>ООО "ТПК "Балтптицепром"</t>
  </si>
  <si>
    <t>ОАО "КГК"</t>
  </si>
  <si>
    <t>Ед. изм.</t>
  </si>
  <si>
    <t>Полезный отпуск в сеть от собственных теплоисточников</t>
  </si>
  <si>
    <t>Покупная тепловая энергия</t>
  </si>
  <si>
    <t>Полезный отпуск тепловой энергии в сеть</t>
  </si>
  <si>
    <t>Расход тепловой энергии на собственные нужды котельных</t>
  </si>
  <si>
    <t>Показатели производственной деятельности за 2022 год</t>
  </si>
  <si>
    <t>2022г. План</t>
  </si>
  <si>
    <t xml:space="preserve"> 2022 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</si>
</sst>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J15" sqref="J15"/>
    </sheetView>
  </sheetViews>
  <sheetFormatPr defaultRowHeight="15" x14ac:dyDescent="0.25"/>
  <cols>
    <col min="1" max="1" width="5.140625" customWidth="1"/>
    <col min="2" max="2" width="6.140625" customWidth="1"/>
    <col min="3" max="3" width="29.42578125" customWidth="1"/>
    <col min="4" max="4" width="9.85546875" customWidth="1"/>
    <col min="5" max="5" width="11" customWidth="1"/>
    <col min="6" max="6" width="12.7109375" customWidth="1"/>
    <col min="7" max="7" width="11.140625" customWidth="1"/>
  </cols>
  <sheetData>
    <row r="1" spans="2:8" ht="18.75" x14ac:dyDescent="0.25">
      <c r="B1" s="22" t="s">
        <v>35</v>
      </c>
      <c r="C1" s="22"/>
      <c r="D1" s="22"/>
      <c r="E1" s="22"/>
      <c r="F1" s="22"/>
      <c r="G1" s="22"/>
      <c r="H1" s="22"/>
    </row>
    <row r="2" spans="2:8" ht="19.5" thickBot="1" x14ac:dyDescent="0.3">
      <c r="B2" s="23" t="s">
        <v>0</v>
      </c>
      <c r="C2" s="23"/>
      <c r="D2" s="23"/>
      <c r="E2" s="23"/>
      <c r="F2" s="23"/>
      <c r="G2" s="23"/>
      <c r="H2" s="23"/>
    </row>
    <row r="3" spans="2:8" ht="15.75" thickBot="1" x14ac:dyDescent="0.3">
      <c r="B3" s="24" t="s">
        <v>1</v>
      </c>
      <c r="C3" s="24" t="s">
        <v>2</v>
      </c>
      <c r="D3" s="26" t="s">
        <v>30</v>
      </c>
      <c r="E3" s="24" t="s">
        <v>36</v>
      </c>
      <c r="F3" s="24" t="s">
        <v>37</v>
      </c>
      <c r="G3" s="28" t="s">
        <v>3</v>
      </c>
      <c r="H3" s="30" t="s">
        <v>27</v>
      </c>
    </row>
    <row r="4" spans="2:8" ht="15.75" thickBot="1" x14ac:dyDescent="0.3">
      <c r="B4" s="25"/>
      <c r="C4" s="25"/>
      <c r="D4" s="27"/>
      <c r="E4" s="25"/>
      <c r="F4" s="25"/>
      <c r="G4" s="29"/>
      <c r="H4" s="30"/>
    </row>
    <row r="5" spans="2:8" ht="26.25" thickBot="1" x14ac:dyDescent="0.3">
      <c r="B5" s="17">
        <v>1</v>
      </c>
      <c r="C5" s="2" t="s">
        <v>4</v>
      </c>
      <c r="D5" s="1" t="s">
        <v>5</v>
      </c>
      <c r="E5" s="8">
        <f>E6+E7+E8+E9</f>
        <v>1263.46</v>
      </c>
      <c r="F5" s="8">
        <f>F6+F7+F8+F9</f>
        <v>1268.0500000000002</v>
      </c>
      <c r="G5" s="10">
        <f>F5-E5</f>
        <v>4.5900000000001455</v>
      </c>
      <c r="H5" s="16">
        <f>ROUND((F5*100/E5-100),2)</f>
        <v>0.36</v>
      </c>
    </row>
    <row r="6" spans="2:8" ht="15.75" thickBot="1" x14ac:dyDescent="0.3">
      <c r="B6" s="3" t="s">
        <v>6</v>
      </c>
      <c r="C6" s="4" t="s">
        <v>7</v>
      </c>
      <c r="D6" s="5" t="s">
        <v>5</v>
      </c>
      <c r="E6" s="20">
        <v>1178.78</v>
      </c>
      <c r="F6" s="19">
        <v>1193.26</v>
      </c>
      <c r="G6" s="11">
        <f t="shared" ref="G6:G23" si="0">F6-E6</f>
        <v>14.480000000000018</v>
      </c>
      <c r="H6" s="13">
        <f>ROUND((F6*100/E6-100),2)</f>
        <v>1.23</v>
      </c>
    </row>
    <row r="7" spans="2:8" ht="15.75" thickBot="1" x14ac:dyDescent="0.3">
      <c r="B7" s="3" t="s">
        <v>8</v>
      </c>
      <c r="C7" s="4" t="s">
        <v>9</v>
      </c>
      <c r="D7" s="5" t="s">
        <v>5</v>
      </c>
      <c r="E7" s="20">
        <v>26.54</v>
      </c>
      <c r="F7" s="19">
        <v>24.515000000000001</v>
      </c>
      <c r="G7" s="11">
        <f t="shared" si="0"/>
        <v>-2.0249999999999986</v>
      </c>
      <c r="H7" s="13">
        <f>ROUND((F7*100/E7-100),2)</f>
        <v>-7.63</v>
      </c>
    </row>
    <row r="8" spans="2:8" ht="15.75" thickBot="1" x14ac:dyDescent="0.3">
      <c r="B8" s="3" t="s">
        <v>10</v>
      </c>
      <c r="C8" s="4" t="s">
        <v>11</v>
      </c>
      <c r="D8" s="5" t="s">
        <v>5</v>
      </c>
      <c r="E8" s="20">
        <v>0.98</v>
      </c>
      <c r="F8" s="19">
        <v>1.401</v>
      </c>
      <c r="G8" s="11">
        <f t="shared" si="0"/>
        <v>0.42100000000000004</v>
      </c>
      <c r="H8" s="13">
        <f>ROUND((F8*100/E8-100),2)</f>
        <v>42.96</v>
      </c>
    </row>
    <row r="9" spans="2:8" ht="15.75" thickBot="1" x14ac:dyDescent="0.3">
      <c r="B9" s="3" t="s">
        <v>12</v>
      </c>
      <c r="C9" s="4" t="s">
        <v>13</v>
      </c>
      <c r="D9" s="5" t="s">
        <v>5</v>
      </c>
      <c r="E9" s="20">
        <v>57.16</v>
      </c>
      <c r="F9" s="19">
        <v>48.874000000000002</v>
      </c>
      <c r="G9" s="11">
        <f t="shared" si="0"/>
        <v>-8.2859999999999943</v>
      </c>
      <c r="H9" s="13">
        <f>ROUND((F9*100/E9-100),2)</f>
        <v>-14.5</v>
      </c>
    </row>
    <row r="10" spans="2:8" ht="26.25" thickBot="1" x14ac:dyDescent="0.3">
      <c r="B10" s="17">
        <v>2</v>
      </c>
      <c r="C10" s="2" t="s">
        <v>34</v>
      </c>
      <c r="D10" s="1"/>
      <c r="E10" s="21">
        <f>E5-E11</f>
        <v>18.419999999999845</v>
      </c>
      <c r="F10" s="18">
        <f>F5-F11</f>
        <v>18.032000000000153</v>
      </c>
      <c r="G10" s="11">
        <f t="shared" si="0"/>
        <v>-0.38799999999969259</v>
      </c>
      <c r="H10" s="13">
        <f>ROUND((F10*100/E10-100),2)</f>
        <v>-2.11</v>
      </c>
    </row>
    <row r="11" spans="2:8" ht="26.25" thickBot="1" x14ac:dyDescent="0.3">
      <c r="B11" s="17">
        <v>3</v>
      </c>
      <c r="C11" s="2" t="s">
        <v>31</v>
      </c>
      <c r="D11" s="1" t="s">
        <v>5</v>
      </c>
      <c r="E11" s="8">
        <f>E12+E13+E14+E15</f>
        <v>1245.0400000000002</v>
      </c>
      <c r="F11" s="8">
        <f>F12+F13+F14+F15</f>
        <v>1250.018</v>
      </c>
      <c r="G11" s="10">
        <f t="shared" si="0"/>
        <v>4.9779999999998381</v>
      </c>
      <c r="H11" s="15">
        <f>ROUND((F11*100/E11-100),2)</f>
        <v>0.4</v>
      </c>
    </row>
    <row r="12" spans="2:8" ht="15.75" thickBot="1" x14ac:dyDescent="0.3">
      <c r="B12" s="3" t="s">
        <v>14</v>
      </c>
      <c r="C12" s="4" t="s">
        <v>7</v>
      </c>
      <c r="D12" s="5"/>
      <c r="E12" s="20">
        <v>1162.97</v>
      </c>
      <c r="F12" s="19">
        <v>1177.912</v>
      </c>
      <c r="G12" s="11">
        <f t="shared" si="0"/>
        <v>14.942000000000007</v>
      </c>
      <c r="H12" s="13">
        <f>ROUND((F12*100/E12-100),2)</f>
        <v>1.28</v>
      </c>
    </row>
    <row r="13" spans="2:8" ht="15.75" thickBot="1" x14ac:dyDescent="0.3">
      <c r="B13" s="3" t="s">
        <v>15</v>
      </c>
      <c r="C13" s="4" t="s">
        <v>9</v>
      </c>
      <c r="D13" s="5"/>
      <c r="E13" s="20">
        <v>25.43</v>
      </c>
      <c r="F13" s="19">
        <v>23.684999999999999</v>
      </c>
      <c r="G13" s="14">
        <f t="shared" si="0"/>
        <v>-1.745000000000001</v>
      </c>
      <c r="H13" s="13">
        <f>ROUND((F13*100/E13-100),2)</f>
        <v>-6.86</v>
      </c>
    </row>
    <row r="14" spans="2:8" ht="15.75" thickBot="1" x14ac:dyDescent="0.3">
      <c r="B14" s="3" t="s">
        <v>16</v>
      </c>
      <c r="C14" s="4" t="s">
        <v>11</v>
      </c>
      <c r="D14" s="5"/>
      <c r="E14" s="20">
        <v>0.97</v>
      </c>
      <c r="F14" s="19">
        <v>1.3859999999999999</v>
      </c>
      <c r="G14" s="14">
        <f t="shared" si="0"/>
        <v>0.41599999999999993</v>
      </c>
      <c r="H14" s="13">
        <f>ROUND((F14*100/E14-100),2)</f>
        <v>42.89</v>
      </c>
    </row>
    <row r="15" spans="2:8" ht="15.75" thickBot="1" x14ac:dyDescent="0.3">
      <c r="B15" s="3" t="s">
        <v>17</v>
      </c>
      <c r="C15" s="4" t="s">
        <v>13</v>
      </c>
      <c r="D15" s="5"/>
      <c r="E15" s="20">
        <v>55.67</v>
      </c>
      <c r="F15" s="19">
        <v>47.034999999999997</v>
      </c>
      <c r="G15" s="14">
        <f t="shared" si="0"/>
        <v>-8.6350000000000051</v>
      </c>
      <c r="H15" s="13">
        <f>ROUND((F15*100/E15-100),2)</f>
        <v>-15.51</v>
      </c>
    </row>
    <row r="16" spans="2:8" ht="15.75" thickBot="1" x14ac:dyDescent="0.3">
      <c r="B16" s="17">
        <v>4</v>
      </c>
      <c r="C16" s="2" t="s">
        <v>32</v>
      </c>
      <c r="D16" s="1" t="s">
        <v>5</v>
      </c>
      <c r="E16" s="8">
        <f>E17+E18+E19</f>
        <v>701.6</v>
      </c>
      <c r="F16" s="8">
        <f>F17+F18+F19</f>
        <v>737.524</v>
      </c>
      <c r="G16" s="10">
        <f t="shared" si="0"/>
        <v>35.923999999999978</v>
      </c>
      <c r="H16" s="15">
        <f>ROUND((F16*100/E16-100),2)</f>
        <v>5.12</v>
      </c>
    </row>
    <row r="17" spans="2:8" ht="15.75" thickBot="1" x14ac:dyDescent="0.3">
      <c r="B17" s="3" t="s">
        <v>18</v>
      </c>
      <c r="C17" s="4" t="s">
        <v>19</v>
      </c>
      <c r="D17" s="5"/>
      <c r="E17" s="20">
        <f>246.38+14.61</f>
        <v>260.99</v>
      </c>
      <c r="F17" s="9">
        <v>276.20600000000002</v>
      </c>
      <c r="G17" s="14">
        <f t="shared" si="0"/>
        <v>15.216000000000008</v>
      </c>
      <c r="H17" s="13">
        <f>ROUND((F17*100/E17-100),2)</f>
        <v>5.83</v>
      </c>
    </row>
    <row r="18" spans="2:8" ht="15.75" thickBot="1" x14ac:dyDescent="0.3">
      <c r="B18" s="3" t="s">
        <v>20</v>
      </c>
      <c r="C18" s="4" t="s">
        <v>29</v>
      </c>
      <c r="D18" s="5"/>
      <c r="E18" s="20">
        <f>235.1+174.67</f>
        <v>409.77</v>
      </c>
      <c r="F18" s="9">
        <v>425.83199999999999</v>
      </c>
      <c r="G18" s="14">
        <f t="shared" si="0"/>
        <v>16.062000000000012</v>
      </c>
      <c r="H18" s="13">
        <f>ROUND((F18*100/E18-100),2)</f>
        <v>3.92</v>
      </c>
    </row>
    <row r="19" spans="2:8" ht="15.75" thickBot="1" x14ac:dyDescent="0.3">
      <c r="B19" s="3" t="s">
        <v>21</v>
      </c>
      <c r="C19" s="4" t="s">
        <v>28</v>
      </c>
      <c r="D19" s="5"/>
      <c r="E19" s="20">
        <v>30.84</v>
      </c>
      <c r="F19" s="9">
        <v>35.485999999999997</v>
      </c>
      <c r="G19" s="14">
        <f t="shared" si="0"/>
        <v>4.6459999999999972</v>
      </c>
      <c r="H19" s="13">
        <f>ROUND((F19*100/E19-100),2)</f>
        <v>15.06</v>
      </c>
    </row>
    <row r="20" spans="2:8" ht="26.25" thickBot="1" x14ac:dyDescent="0.3">
      <c r="B20" s="17">
        <v>5</v>
      </c>
      <c r="C20" s="2" t="s">
        <v>33</v>
      </c>
      <c r="D20" s="1" t="s">
        <v>5</v>
      </c>
      <c r="E20" s="8">
        <f>E11+E16</f>
        <v>1946.6400000000003</v>
      </c>
      <c r="F20" s="8">
        <f>F11+F16</f>
        <v>1987.5419999999999</v>
      </c>
      <c r="G20" s="10">
        <f t="shared" si="0"/>
        <v>40.901999999999589</v>
      </c>
      <c r="H20" s="15">
        <f>ROUND((F20*100/E20-100),2)</f>
        <v>2.1</v>
      </c>
    </row>
    <row r="21" spans="2:8" ht="15.75" thickBot="1" x14ac:dyDescent="0.3">
      <c r="B21" s="17">
        <v>6</v>
      </c>
      <c r="C21" s="2" t="s">
        <v>22</v>
      </c>
      <c r="D21" s="1" t="s">
        <v>5</v>
      </c>
      <c r="E21" s="21">
        <v>315.02999999999997</v>
      </c>
      <c r="F21" s="7">
        <f>F20-F23</f>
        <v>327.18599999999992</v>
      </c>
      <c r="G21" s="11">
        <f t="shared" si="0"/>
        <v>12.155999999999949</v>
      </c>
      <c r="H21" s="13">
        <f>ROUND((F21*100/E21-100),2)</f>
        <v>3.86</v>
      </c>
    </row>
    <row r="22" spans="2:8" ht="15.75" thickBot="1" x14ac:dyDescent="0.3">
      <c r="B22" s="3" t="s">
        <v>23</v>
      </c>
      <c r="C22" s="4" t="s">
        <v>24</v>
      </c>
      <c r="D22" s="5" t="s">
        <v>25</v>
      </c>
      <c r="E22" s="20">
        <f>E21*100/E20</f>
        <v>16.183269633830594</v>
      </c>
      <c r="F22" s="9">
        <f t="shared" ref="F22:G22" si="1">F21*100/F20</f>
        <v>16.461840806382956</v>
      </c>
      <c r="G22" s="12">
        <f t="shared" si="1"/>
        <v>29.719818101804488</v>
      </c>
      <c r="H22" s="13">
        <f>ROUND((F22*100/E22-100),2)</f>
        <v>1.72</v>
      </c>
    </row>
    <row r="23" spans="2:8" ht="26.25" thickBot="1" x14ac:dyDescent="0.3">
      <c r="B23" s="17">
        <v>7</v>
      </c>
      <c r="C23" s="2" t="s">
        <v>26</v>
      </c>
      <c r="D23" s="1" t="s">
        <v>5</v>
      </c>
      <c r="E23" s="8">
        <f>1628.74+2.87</f>
        <v>1631.61</v>
      </c>
      <c r="F23" s="8">
        <v>1660.356</v>
      </c>
      <c r="G23" s="10">
        <f t="shared" si="0"/>
        <v>28.746000000000095</v>
      </c>
      <c r="H23" s="15">
        <f>ROUND((F23*100/E23-100),2)</f>
        <v>1.76</v>
      </c>
    </row>
    <row r="24" spans="2:8" ht="18.75" x14ac:dyDescent="0.25">
      <c r="B24" s="6"/>
    </row>
  </sheetData>
  <mergeCells count="9">
    <mergeCell ref="B1:H1"/>
    <mergeCell ref="B2:H2"/>
    <mergeCell ref="B3:B4"/>
    <mergeCell ref="C3:C4"/>
    <mergeCell ref="D3:D4"/>
    <mergeCell ref="E3:E4"/>
    <mergeCell ref="F3:F4"/>
    <mergeCell ref="G3:G4"/>
    <mergeCell ref="H3:H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Смирнова</dc:creator>
  <cp:lastModifiedBy>Смирнова Тамара</cp:lastModifiedBy>
  <cp:lastPrinted>2023-02-28T13:16:29Z</cp:lastPrinted>
  <dcterms:created xsi:type="dcterms:W3CDTF">2018-08-30T09:16:58Z</dcterms:created>
  <dcterms:modified xsi:type="dcterms:W3CDTF">2023-02-28T14:20:42Z</dcterms:modified>
</cp:coreProperties>
</file>